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'Лист3'!$A$1:$N$39</definedName>
  </definedNames>
  <calcPr fullCalcOnLoad="1"/>
</workbook>
</file>

<file path=xl/sharedStrings.xml><?xml version="1.0" encoding="utf-8"?>
<sst xmlns="http://schemas.openxmlformats.org/spreadsheetml/2006/main" count="81" uniqueCount="62">
  <si>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</si>
  <si>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</si>
  <si>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</si>
  <si>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</si>
  <si>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</si>
  <si>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</si>
  <si>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</si>
  <si>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</si>
  <si>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</si>
  <si>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</si>
  <si>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</si>
  <si>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шт.</t>
  </si>
  <si>
    <t>Используемый метод определения начальной (максимальной) цены гражданско-правового договора: метод сопоставления рыночных цен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</si>
  <si>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</si>
  <si>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 гражданско-правового договора  производится путем сложения начальных (максимальных) цен по позициям.</t>
  </si>
  <si>
    <t xml:space="preserve">Начальная (максимальная) цена гражданско-правового договора**, руб. </t>
  </si>
  <si>
    <t>ОБОСНОВАНИЕ НАЧАЛЬНОЙ (МАКСИМАЛЬНОЙ) ЦЕНЫ ГРАЖДАНСКО-ПРАВОВОГО ДОГОВОРА</t>
  </si>
  <si>
    <t>УТВЕРЖДАЮ:  Директор Лицея им. Г.Ф. Атякшева ________________ Е.Ю. Павлюк
        М.П.</t>
  </si>
  <si>
    <t>цена единицы товара, руб.</t>
  </si>
  <si>
    <t>"Поставка хозяйственных товаров"</t>
  </si>
  <si>
    <t>Поставщик №2  Исх 1205 от 18.08.2014г. Вх 1465 от 21.08.2014г.</t>
  </si>
  <si>
    <t>Бумага туалетная</t>
  </si>
  <si>
    <t>Однослойная, длина не менее 57м. Без втулки.</t>
  </si>
  <si>
    <t>Бумага туалетная рулонная для диспенсеров</t>
  </si>
  <si>
    <t>сад</t>
  </si>
  <si>
    <t>Веник хозяйственный</t>
  </si>
  <si>
    <t>Выключатель 2-х клавишный</t>
  </si>
  <si>
    <t>Горшок цветочный с поддоном</t>
  </si>
  <si>
    <t>Ерш с подставкой</t>
  </si>
  <si>
    <t>уп.</t>
  </si>
  <si>
    <t>Метла веерная</t>
  </si>
  <si>
    <t>пар.</t>
  </si>
  <si>
    <t>Перчатки Х/Б</t>
  </si>
  <si>
    <t>12сад</t>
  </si>
  <si>
    <t>Полотенца бумажные</t>
  </si>
  <si>
    <t>Розетка с заземлением</t>
  </si>
  <si>
    <t>15 сад</t>
  </si>
  <si>
    <t>Щетка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</si>
  <si>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</si>
  <si>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Дата подготовки обоснования начальной (максимальной) цены контракта: 30.10.2014 г.</t>
  </si>
  <si>
    <t>Поставщик №1 Исх 1204 от 18.08.2014г. Вх.1463 от 21.08.2014г.</t>
  </si>
  <si>
    <t>Поставщик №4  Исх 1207 от 18.08.2014г.  Вх. 1467   от 22.08.14г</t>
  </si>
  <si>
    <t>Поставщик №3  Исх 1206 от 18.08.2014г.  Вх. 1464   от 21.08.14г</t>
  </si>
  <si>
    <t>Поставщик №5  Исх 1208 от 18.08.2014г.  Вх. 1466   от 22.08.14г</t>
  </si>
  <si>
    <t>Комплект для уборки помещений</t>
  </si>
  <si>
    <t>Тряпкодержа-тель металлический</t>
  </si>
  <si>
    <t>Сорго, размер: длина не менее 79см, ширина метелки не менее 26 см.</t>
  </si>
  <si>
    <t>Синтетическая с металлической ручкой.                   Длина не менее 130 см</t>
  </si>
  <si>
    <t>На втулке двухслойные с тиснением. В упаковке по 2 рулона</t>
  </si>
  <si>
    <t>Белая, однослойная.  Количество листов -  450; в упаковке - 72 шт</t>
  </si>
  <si>
    <t xml:space="preserve">Цвет: белый
Длина рулона: не менее 200 м
Ширина рулона:не более 10 см
Упаковка: 12 рулонов 
Цвет: белый
Длина рулона: не менее 200 м
Ширина рулона:не более 10 см
Упаковка: 12 рулонов 
Цвет: белый
Длина рулона: не менее 200 м
Ширина рулона:не более 10 см
Упаковка: 12 рулонов 
</t>
  </si>
  <si>
    <t xml:space="preserve">Сорго. Натуральное сырье. 5-ти лучинный
размер: длина не менее 85см, ширина метелки не менее 30 см.
</t>
  </si>
  <si>
    <t xml:space="preserve">Скрытый. Цвет белый
Пластик
</t>
  </si>
  <si>
    <t xml:space="preserve">Материал: пластмасса. 
Размер: не менее d = 31 см,  не менее 12,7 л
Цвет: белый
</t>
  </si>
  <si>
    <t xml:space="preserve">Материал: пластмасса. 
Размер: не менее d = 31 см, не менее 12,7 л
Цвет: коричневый
</t>
  </si>
  <si>
    <t xml:space="preserve">Пластик
цветовая гамма не определена
</t>
  </si>
  <si>
    <t>Комплект состоит: щетка и совок на длинной ручке. Пластик</t>
  </si>
  <si>
    <t>С точечным напылением ПВХ (5-ниточные)</t>
  </si>
  <si>
    <t xml:space="preserve">Розетка с заземлением, внутренняя
Пластик.   Цвет белый.
</t>
  </si>
  <si>
    <t>Размер: не менее d=16мм, полимерное покрытие, оцинкованный захват.</t>
  </si>
  <si>
    <t>Щетка – сметка с рукояткой из пластика. Материал щетины: нейлон. Ширина щетки: не менее 10см; длина щетины: не менее 5см</t>
  </si>
  <si>
    <t xml:space="preserve">Однослойные с теснением, сложение (ZZ)  Размер листа  не менее 23*23см
В упаковке  не менее 250 шт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</si>
</sst>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33</xdr:row>
      <xdr:rowOff>57150</xdr:rowOff>
    </xdr:from>
    <xdr:to>
      <xdr:col>2</xdr:col>
      <xdr:colOff>647700</xdr:colOff>
      <xdr:row>35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201650"/>
          <a:ext cx="1485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="80" zoomScaleSheetLayoutView="80" zoomScalePageLayoutView="0" workbookViewId="0" topLeftCell="A7">
      <selection activeCell="D21" sqref="D21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9.7109375" style="0" customWidth="1"/>
    <col min="4" max="4" width="12.28125" style="0" customWidth="1"/>
    <col min="5" max="5" width="40.00390625" style="0" customWidth="1"/>
    <col min="6" max="6" width="13.140625" style="0" customWidth="1"/>
    <col min="7" max="8" width="11.7109375" style="0" customWidth="1"/>
    <col min="9" max="9" width="11.00390625" style="0" customWidth="1"/>
    <col min="10" max="10" width="11.7109375" style="0" customWidth="1"/>
    <col min="11" max="12" width="11.574218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6" t="s">
        <v>17</v>
      </c>
      <c r="L1" s="26"/>
      <c r="M1" s="26"/>
      <c r="N1" s="26"/>
    </row>
    <row r="3" spans="1:14" ht="19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7.25" customHeight="1">
      <c r="A4" s="23" t="s">
        <v>19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15.75">
      <c r="A6" s="8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.75" customHeight="1">
      <c r="A7" s="25" t="s">
        <v>12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9"/>
    </row>
    <row r="8" spans="1:15" ht="32.25" customHeight="1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9"/>
    </row>
    <row r="9" spans="1:15" ht="15.75">
      <c r="A9" s="25" t="s">
        <v>38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9"/>
    </row>
    <row r="11" spans="1:14" ht="22.5" customHeight="1">
      <c r="A11" s="24" t="s">
        <v>6</v>
      </c>
      <c r="B11" s="24" t="s">
        <v>0</v>
      </c>
      <c r="C11" s="20" t="s">
        <v>7</v>
      </c>
      <c r="D11" s="24" t="s">
        <v>5</v>
      </c>
      <c r="E11" s="24" t="s">
        <v>1</v>
      </c>
      <c r="F11" s="24" t="s">
        <v>4</v>
      </c>
      <c r="G11" s="27" t="s">
        <v>2</v>
      </c>
      <c r="H11" s="27"/>
      <c r="I11" s="27"/>
      <c r="J11" s="27"/>
      <c r="K11" s="27"/>
      <c r="L11" s="20" t="s">
        <v>18</v>
      </c>
      <c r="M11" s="24" t="s">
        <v>3</v>
      </c>
      <c r="N11" s="24" t="s">
        <v>10</v>
      </c>
    </row>
    <row r="12" spans="1:14" ht="139.5" customHeight="1">
      <c r="A12" s="24"/>
      <c r="B12" s="24"/>
      <c r="C12" s="21"/>
      <c r="D12" s="24"/>
      <c r="E12" s="24"/>
      <c r="F12" s="24"/>
      <c r="G12" s="10" t="s">
        <v>40</v>
      </c>
      <c r="H12" s="10" t="s">
        <v>20</v>
      </c>
      <c r="I12" s="10" t="s">
        <v>42</v>
      </c>
      <c r="J12" s="10" t="s">
        <v>41</v>
      </c>
      <c r="K12" s="10" t="s">
        <v>43</v>
      </c>
      <c r="L12" s="21"/>
      <c r="M12" s="24"/>
      <c r="N12" s="24"/>
    </row>
    <row r="13" spans="1:14" ht="15" customHeight="1">
      <c r="A13" s="1">
        <v>1</v>
      </c>
      <c r="B13" s="15">
        <v>2</v>
      </c>
      <c r="C13" s="19">
        <v>3</v>
      </c>
      <c r="D13" s="1">
        <v>4</v>
      </c>
      <c r="E13" s="15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1">
        <v>12</v>
      </c>
      <c r="M13" s="1">
        <v>13</v>
      </c>
      <c r="N13" s="1">
        <v>14</v>
      </c>
    </row>
    <row r="14" spans="1:15" ht="31.5" customHeight="1">
      <c r="A14" s="38">
        <v>1</v>
      </c>
      <c r="B14" s="39" t="s">
        <v>21</v>
      </c>
      <c r="C14" s="35" t="s">
        <v>11</v>
      </c>
      <c r="D14" s="18">
        <v>192</v>
      </c>
      <c r="E14" s="33" t="s">
        <v>22</v>
      </c>
      <c r="F14" s="16">
        <v>5</v>
      </c>
      <c r="G14" s="12">
        <v>16.1</v>
      </c>
      <c r="H14" s="12">
        <v>16.42</v>
      </c>
      <c r="I14" s="12">
        <v>15.77</v>
      </c>
      <c r="J14" s="12">
        <v>16.6</v>
      </c>
      <c r="K14" s="12">
        <v>17</v>
      </c>
      <c r="L14" s="2">
        <f aca="true" t="shared" si="0" ref="L14:L27">N14/D14</f>
        <v>16.38</v>
      </c>
      <c r="M14" s="3">
        <f aca="true" t="shared" si="1" ref="M14:M24">STDEVA(G14:K14)/(SUM(G14:K14)/COUNTIF(G14:K14,"&gt;0"))</f>
        <v>0.028717810619998868</v>
      </c>
      <c r="N14" s="2">
        <v>3144.96</v>
      </c>
      <c r="O14" s="13" t="s">
        <v>24</v>
      </c>
    </row>
    <row r="15" spans="1:14" ht="30.75" customHeight="1">
      <c r="A15" s="38">
        <v>2</v>
      </c>
      <c r="B15" s="39" t="s">
        <v>21</v>
      </c>
      <c r="C15" s="35" t="s">
        <v>29</v>
      </c>
      <c r="D15" s="18">
        <v>10</v>
      </c>
      <c r="E15" s="33" t="s">
        <v>49</v>
      </c>
      <c r="F15" s="16">
        <v>5</v>
      </c>
      <c r="G15" s="12">
        <v>1032</v>
      </c>
      <c r="H15" s="12">
        <v>1029.06</v>
      </c>
      <c r="I15" s="12">
        <v>983.88</v>
      </c>
      <c r="J15" s="12">
        <v>1024</v>
      </c>
      <c r="K15" s="12">
        <v>1003.96</v>
      </c>
      <c r="L15" s="2">
        <f t="shared" si="0"/>
        <v>1014.5799999999999</v>
      </c>
      <c r="M15" s="3">
        <f t="shared" si="1"/>
        <v>0.020061481103780695</v>
      </c>
      <c r="N15" s="2">
        <f>D15/F15*(SUM(G15:K15))</f>
        <v>10145.8</v>
      </c>
    </row>
    <row r="16" spans="1:14" ht="55.5" customHeight="1">
      <c r="A16" s="38">
        <v>3</v>
      </c>
      <c r="B16" s="39" t="s">
        <v>23</v>
      </c>
      <c r="C16" s="35" t="s">
        <v>29</v>
      </c>
      <c r="D16" s="18">
        <v>15</v>
      </c>
      <c r="E16" s="33" t="s">
        <v>50</v>
      </c>
      <c r="F16" s="17">
        <v>5</v>
      </c>
      <c r="G16" s="12">
        <v>1012.25</v>
      </c>
      <c r="H16" s="12">
        <v>1032.5</v>
      </c>
      <c r="I16" s="12">
        <v>992.01</v>
      </c>
      <c r="J16" s="12">
        <v>1037.56</v>
      </c>
      <c r="K16" s="12">
        <v>1041</v>
      </c>
      <c r="L16" s="2">
        <f t="shared" si="0"/>
        <v>1023.06</v>
      </c>
      <c r="M16" s="3">
        <f t="shared" si="1"/>
        <v>0.02016360223293912</v>
      </c>
      <c r="N16" s="2">
        <v>15345.9</v>
      </c>
    </row>
    <row r="17" spans="1:15" ht="30" customHeight="1">
      <c r="A17" s="38">
        <v>4</v>
      </c>
      <c r="B17" s="39" t="s">
        <v>25</v>
      </c>
      <c r="C17" s="35" t="s">
        <v>11</v>
      </c>
      <c r="D17" s="18">
        <v>20</v>
      </c>
      <c r="E17" s="34" t="s">
        <v>46</v>
      </c>
      <c r="F17" s="17">
        <v>5</v>
      </c>
      <c r="G17" s="12">
        <v>62.9</v>
      </c>
      <c r="H17" s="12">
        <v>64.15</v>
      </c>
      <c r="I17" s="12">
        <v>61.64</v>
      </c>
      <c r="J17" s="12">
        <v>64.8</v>
      </c>
      <c r="K17" s="12">
        <v>65</v>
      </c>
      <c r="L17" s="2">
        <f t="shared" si="0"/>
        <v>63.7</v>
      </c>
      <c r="M17" s="3">
        <f t="shared" si="1"/>
        <v>0.022182527879972047</v>
      </c>
      <c r="N17" s="2">
        <v>1274</v>
      </c>
      <c r="O17" s="13" t="s">
        <v>24</v>
      </c>
    </row>
    <row r="18" spans="1:14" ht="29.25" customHeight="1">
      <c r="A18" s="38">
        <v>5</v>
      </c>
      <c r="B18" s="39" t="s">
        <v>25</v>
      </c>
      <c r="C18" s="35" t="s">
        <v>11</v>
      </c>
      <c r="D18" s="18">
        <v>100</v>
      </c>
      <c r="E18" s="33" t="s">
        <v>51</v>
      </c>
      <c r="F18" s="17">
        <v>5</v>
      </c>
      <c r="G18" s="12">
        <v>78.06</v>
      </c>
      <c r="H18" s="12">
        <v>79.6</v>
      </c>
      <c r="I18" s="12">
        <v>76.5</v>
      </c>
      <c r="J18" s="12">
        <v>80.01</v>
      </c>
      <c r="K18" s="12">
        <v>80</v>
      </c>
      <c r="L18" s="2">
        <f t="shared" si="0"/>
        <v>78.83</v>
      </c>
      <c r="M18" s="3">
        <f t="shared" si="1"/>
        <v>0.01942063329377835</v>
      </c>
      <c r="N18" s="2">
        <v>7883</v>
      </c>
    </row>
    <row r="19" spans="1:14" ht="29.25" customHeight="1">
      <c r="A19" s="38">
        <v>6</v>
      </c>
      <c r="B19" s="40" t="s">
        <v>26</v>
      </c>
      <c r="C19" s="35" t="s">
        <v>11</v>
      </c>
      <c r="D19" s="18">
        <v>10</v>
      </c>
      <c r="E19" s="33" t="s">
        <v>52</v>
      </c>
      <c r="F19" s="17">
        <v>5</v>
      </c>
      <c r="G19" s="12">
        <v>84.41</v>
      </c>
      <c r="H19" s="12">
        <v>86.1</v>
      </c>
      <c r="I19" s="12">
        <v>82.72</v>
      </c>
      <c r="J19" s="12">
        <v>86.52</v>
      </c>
      <c r="K19" s="12">
        <v>87</v>
      </c>
      <c r="L19" s="2">
        <f t="shared" si="0"/>
        <v>85.35</v>
      </c>
      <c r="M19" s="3">
        <f t="shared" si="1"/>
        <v>0.020674160515625935</v>
      </c>
      <c r="N19" s="2">
        <f>D19/F19*(SUM(G19:K19))</f>
        <v>853.5</v>
      </c>
    </row>
    <row r="20" spans="1:14" ht="46.5" customHeight="1">
      <c r="A20" s="38">
        <v>7</v>
      </c>
      <c r="B20" s="40" t="s">
        <v>27</v>
      </c>
      <c r="C20" s="35" t="s">
        <v>11</v>
      </c>
      <c r="D20" s="18">
        <v>10</v>
      </c>
      <c r="E20" s="33" t="s">
        <v>53</v>
      </c>
      <c r="F20" s="17">
        <v>5</v>
      </c>
      <c r="G20" s="12">
        <v>158.04</v>
      </c>
      <c r="H20" s="12">
        <v>161.2</v>
      </c>
      <c r="I20" s="12">
        <v>154.88</v>
      </c>
      <c r="J20" s="12">
        <v>161.99</v>
      </c>
      <c r="K20" s="12">
        <v>162</v>
      </c>
      <c r="L20" s="2">
        <f t="shared" si="0"/>
        <v>159.62</v>
      </c>
      <c r="M20" s="3">
        <f t="shared" si="1"/>
        <v>0.01949694116298741</v>
      </c>
      <c r="N20" s="2">
        <v>1596.2</v>
      </c>
    </row>
    <row r="21" spans="1:14" ht="51">
      <c r="A21" s="38">
        <v>8</v>
      </c>
      <c r="B21" s="40" t="s">
        <v>27</v>
      </c>
      <c r="C21" s="35" t="s">
        <v>11</v>
      </c>
      <c r="D21" s="18">
        <v>10</v>
      </c>
      <c r="E21" s="33" t="s">
        <v>54</v>
      </c>
      <c r="F21" s="17">
        <v>5</v>
      </c>
      <c r="G21" s="12">
        <v>158.04</v>
      </c>
      <c r="H21" s="12">
        <v>161.2</v>
      </c>
      <c r="I21" s="12">
        <v>154.88</v>
      </c>
      <c r="J21" s="12">
        <v>161.99</v>
      </c>
      <c r="K21" s="12">
        <v>162</v>
      </c>
      <c r="L21" s="2">
        <f t="shared" si="0"/>
        <v>159.62</v>
      </c>
      <c r="M21" s="3">
        <f t="shared" si="1"/>
        <v>0.01949694116298741</v>
      </c>
      <c r="N21" s="2">
        <v>1596.2</v>
      </c>
    </row>
    <row r="22" spans="1:14" ht="27.75" customHeight="1">
      <c r="A22" s="38">
        <v>9</v>
      </c>
      <c r="B22" s="41" t="s">
        <v>28</v>
      </c>
      <c r="C22" s="35" t="s">
        <v>11</v>
      </c>
      <c r="D22" s="18">
        <v>50</v>
      </c>
      <c r="E22" s="34" t="s">
        <v>55</v>
      </c>
      <c r="F22" s="17">
        <v>5</v>
      </c>
      <c r="G22" s="12">
        <v>69.22</v>
      </c>
      <c r="H22" s="12">
        <v>70.6</v>
      </c>
      <c r="I22" s="12">
        <v>67.84</v>
      </c>
      <c r="J22" s="12">
        <v>70.95</v>
      </c>
      <c r="K22" s="12">
        <v>71</v>
      </c>
      <c r="L22" s="2">
        <f t="shared" si="0"/>
        <v>69.92</v>
      </c>
      <c r="M22" s="3">
        <f t="shared" si="1"/>
        <v>0.01959127752135492</v>
      </c>
      <c r="N22" s="2">
        <v>3496</v>
      </c>
    </row>
    <row r="23" spans="1:14" ht="27" customHeight="1">
      <c r="A23" s="38">
        <v>10</v>
      </c>
      <c r="B23" s="40" t="s">
        <v>44</v>
      </c>
      <c r="C23" s="35" t="s">
        <v>11</v>
      </c>
      <c r="D23" s="18">
        <v>30</v>
      </c>
      <c r="E23" s="33" t="s">
        <v>56</v>
      </c>
      <c r="F23" s="17">
        <v>5</v>
      </c>
      <c r="G23" s="12">
        <v>372.22</v>
      </c>
      <c r="H23" s="12">
        <v>382.7</v>
      </c>
      <c r="I23" s="12">
        <v>367.72</v>
      </c>
      <c r="J23" s="12">
        <v>384.6</v>
      </c>
      <c r="K23" s="12">
        <v>386</v>
      </c>
      <c r="L23" s="2">
        <f t="shared" si="0"/>
        <v>378.65</v>
      </c>
      <c r="M23" s="3">
        <f t="shared" si="1"/>
        <v>0.02156228451559981</v>
      </c>
      <c r="N23" s="2">
        <v>11359.5</v>
      </c>
    </row>
    <row r="24" spans="1:14" ht="27" customHeight="1">
      <c r="A24" s="38">
        <v>11</v>
      </c>
      <c r="B24" s="40" t="s">
        <v>30</v>
      </c>
      <c r="C24" s="36" t="s">
        <v>11</v>
      </c>
      <c r="D24" s="18">
        <v>10</v>
      </c>
      <c r="E24" s="34" t="s">
        <v>47</v>
      </c>
      <c r="F24" s="17">
        <v>5</v>
      </c>
      <c r="G24" s="12">
        <v>301.24</v>
      </c>
      <c r="H24" s="12">
        <v>307.3</v>
      </c>
      <c r="I24" s="12">
        <v>295.22</v>
      </c>
      <c r="J24" s="12">
        <v>308.77</v>
      </c>
      <c r="K24" s="12">
        <v>310</v>
      </c>
      <c r="L24" s="2">
        <f t="shared" si="0"/>
        <v>304.51</v>
      </c>
      <c r="M24" s="3">
        <f t="shared" si="1"/>
        <v>0.020315025658552314</v>
      </c>
      <c r="N24" s="2">
        <v>3045.1</v>
      </c>
    </row>
    <row r="25" spans="1:15" ht="25.5" customHeight="1">
      <c r="A25" s="38">
        <v>12</v>
      </c>
      <c r="B25" s="40" t="s">
        <v>32</v>
      </c>
      <c r="C25" s="35" t="s">
        <v>31</v>
      </c>
      <c r="D25" s="18">
        <v>52</v>
      </c>
      <c r="E25" s="34" t="s">
        <v>57</v>
      </c>
      <c r="F25" s="17">
        <v>5</v>
      </c>
      <c r="G25" s="14">
        <v>13.97</v>
      </c>
      <c r="H25" s="12">
        <v>14.25</v>
      </c>
      <c r="I25" s="12">
        <v>13.69</v>
      </c>
      <c r="J25" s="12">
        <v>14.32</v>
      </c>
      <c r="K25" s="12">
        <v>14.35</v>
      </c>
      <c r="L25" s="2">
        <f t="shared" si="0"/>
        <v>11.32</v>
      </c>
      <c r="M25" s="3">
        <f>STDEVA(H25:K25)/(SUM(H25:K25)/COUNTIF(H25:K25,"&gt;0"))</f>
        <v>0.021986727267274412</v>
      </c>
      <c r="N25" s="2">
        <v>588.64</v>
      </c>
      <c r="O25" s="13" t="s">
        <v>33</v>
      </c>
    </row>
    <row r="26" spans="1:15" ht="30" customHeight="1">
      <c r="A26" s="38">
        <v>13</v>
      </c>
      <c r="B26" s="40" t="s">
        <v>34</v>
      </c>
      <c r="C26" s="35" t="s">
        <v>29</v>
      </c>
      <c r="D26" s="18">
        <v>200</v>
      </c>
      <c r="E26" s="33" t="s">
        <v>48</v>
      </c>
      <c r="F26" s="17">
        <v>5</v>
      </c>
      <c r="G26" s="14">
        <v>67.1</v>
      </c>
      <c r="H26" s="12">
        <v>68.4</v>
      </c>
      <c r="I26" s="12">
        <v>65.76</v>
      </c>
      <c r="J26" s="12">
        <v>68.78</v>
      </c>
      <c r="K26" s="12">
        <v>69</v>
      </c>
      <c r="L26" s="2">
        <f t="shared" si="0"/>
        <v>54.39</v>
      </c>
      <c r="M26" s="3">
        <f>STDEVA(H26:K26)/(SUM(H26:K26)/COUNTIF(H26:K26,"&gt;0"))</f>
        <v>0.022120981733303145</v>
      </c>
      <c r="N26" s="2">
        <v>10878</v>
      </c>
      <c r="O26" s="13"/>
    </row>
    <row r="27" spans="1:15" ht="39.75" customHeight="1">
      <c r="A27" s="38">
        <v>14</v>
      </c>
      <c r="B27" s="40" t="s">
        <v>34</v>
      </c>
      <c r="C27" s="35" t="s">
        <v>29</v>
      </c>
      <c r="D27" s="18">
        <v>100</v>
      </c>
      <c r="E27" s="34" t="s">
        <v>61</v>
      </c>
      <c r="F27" s="17">
        <v>5</v>
      </c>
      <c r="G27" s="14">
        <v>103.73</v>
      </c>
      <c r="H27" s="12">
        <v>105.8</v>
      </c>
      <c r="I27" s="12">
        <v>101.66</v>
      </c>
      <c r="J27" s="12">
        <v>106.32</v>
      </c>
      <c r="K27" s="12">
        <v>107</v>
      </c>
      <c r="L27" s="2">
        <f t="shared" si="0"/>
        <v>84.16</v>
      </c>
      <c r="M27" s="3">
        <f>STDEVA(H27:K27)/(SUM(H27:K27)/COUNTIF(H27:K27,"&gt;0"))</f>
        <v>0.022884575632013526</v>
      </c>
      <c r="N27" s="2">
        <v>8416</v>
      </c>
      <c r="O27" s="13"/>
    </row>
    <row r="28" spans="1:15" ht="30" customHeight="1">
      <c r="A28" s="38">
        <v>15</v>
      </c>
      <c r="B28" s="40" t="s">
        <v>35</v>
      </c>
      <c r="C28" s="35" t="s">
        <v>11</v>
      </c>
      <c r="D28" s="18">
        <v>10</v>
      </c>
      <c r="E28" s="34" t="s">
        <v>58</v>
      </c>
      <c r="F28" s="17">
        <v>5</v>
      </c>
      <c r="G28" s="14">
        <v>49.8</v>
      </c>
      <c r="H28" s="12">
        <v>50.8</v>
      </c>
      <c r="I28" s="12">
        <v>48.8</v>
      </c>
      <c r="J28" s="12">
        <v>51.05</v>
      </c>
      <c r="K28" s="12">
        <v>51</v>
      </c>
      <c r="L28" s="2">
        <f>N28/D28</f>
        <v>40.33</v>
      </c>
      <c r="M28" s="3">
        <f>STDEVA(H28:K28)/(SUM(H28:K28)/COUNTIF(H28:K28,"&gt;0"))</f>
        <v>0.021431445172891965</v>
      </c>
      <c r="N28" s="2">
        <f>D28/F28*(SUM(H28:K28))</f>
        <v>403.29999999999995</v>
      </c>
      <c r="O28" s="13"/>
    </row>
    <row r="29" spans="1:15" ht="29.25" customHeight="1">
      <c r="A29" s="38">
        <v>16</v>
      </c>
      <c r="B29" s="41" t="s">
        <v>45</v>
      </c>
      <c r="C29" s="35" t="s">
        <v>11</v>
      </c>
      <c r="D29" s="18">
        <v>30</v>
      </c>
      <c r="E29" s="34" t="s">
        <v>59</v>
      </c>
      <c r="F29" s="17">
        <v>5</v>
      </c>
      <c r="G29" s="14">
        <v>113.07</v>
      </c>
      <c r="H29" s="12">
        <v>115.33</v>
      </c>
      <c r="I29" s="12">
        <v>110.8</v>
      </c>
      <c r="J29" s="12">
        <v>116.5</v>
      </c>
      <c r="K29" s="12">
        <v>118</v>
      </c>
      <c r="L29" s="2">
        <f>N29/D29</f>
        <v>92.13000000000001</v>
      </c>
      <c r="M29" s="3">
        <f>STDEVA(H29:K29)/(SUM(H29:K29)/COUNTIF(H29:K29,"&gt;0"))</f>
        <v>0.026952162969868854</v>
      </c>
      <c r="N29" s="2">
        <v>2763.9</v>
      </c>
      <c r="O29" s="13" t="s">
        <v>36</v>
      </c>
    </row>
    <row r="30" spans="1:14" ht="44.25" customHeight="1">
      <c r="A30" s="38">
        <v>17</v>
      </c>
      <c r="B30" s="41" t="s">
        <v>37</v>
      </c>
      <c r="C30" s="36" t="s">
        <v>11</v>
      </c>
      <c r="D30" s="18">
        <v>10</v>
      </c>
      <c r="E30" s="33" t="s">
        <v>60</v>
      </c>
      <c r="F30" s="37">
        <v>5</v>
      </c>
      <c r="G30" s="2">
        <v>36.5</v>
      </c>
      <c r="H30" s="2">
        <v>37.2</v>
      </c>
      <c r="I30" s="2">
        <v>35.77</v>
      </c>
      <c r="J30" s="2">
        <v>37.41</v>
      </c>
      <c r="K30" s="2">
        <v>38</v>
      </c>
      <c r="L30" s="2">
        <f>N30/D30</f>
        <v>36.980000000000004</v>
      </c>
      <c r="M30" s="3">
        <f>STDEVA(G30:K30)/(SUM(G30:K30)/COUNTIF(G30:K30,"&gt;0"))</f>
        <v>0.023296506711059466</v>
      </c>
      <c r="N30" s="2">
        <v>369.8</v>
      </c>
    </row>
    <row r="31" spans="1:14" ht="15.75">
      <c r="A31" s="29" t="s">
        <v>15</v>
      </c>
      <c r="B31" s="30"/>
      <c r="C31" s="30"/>
      <c r="D31" s="31"/>
      <c r="E31" s="30"/>
      <c r="F31" s="31"/>
      <c r="G31" s="31"/>
      <c r="H31" s="31"/>
      <c r="I31" s="31"/>
      <c r="J31" s="31"/>
      <c r="K31" s="31"/>
      <c r="L31" s="31"/>
      <c r="M31" s="32"/>
      <c r="N31" s="4">
        <f>SUM(N14:N30)</f>
        <v>83159.79999999999</v>
      </c>
    </row>
    <row r="33" spans="1:2" ht="15.75">
      <c r="A33" s="6" t="s">
        <v>8</v>
      </c>
      <c r="B33" s="6"/>
    </row>
    <row r="37" spans="1:15" ht="106.5" customHeight="1">
      <c r="A37" s="28" t="s">
        <v>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5"/>
    </row>
    <row r="39" ht="15.75">
      <c r="A39" s="6" t="s">
        <v>14</v>
      </c>
    </row>
  </sheetData>
  <sheetProtection/>
  <mergeCells count="18">
    <mergeCell ref="K1:N1"/>
    <mergeCell ref="D11:D12"/>
    <mergeCell ref="B11:B12"/>
    <mergeCell ref="E11:E12"/>
    <mergeCell ref="G11:K11"/>
    <mergeCell ref="A37:N37"/>
    <mergeCell ref="A31:M31"/>
    <mergeCell ref="A8:N8"/>
    <mergeCell ref="A7:N7"/>
    <mergeCell ref="A11:A12"/>
    <mergeCell ref="C11:C12"/>
    <mergeCell ref="A3:N3"/>
    <mergeCell ref="A4:N4"/>
    <mergeCell ref="N11:N12"/>
    <mergeCell ref="M11:M12"/>
    <mergeCell ref="A9:N9"/>
    <mergeCell ref="F11:F12"/>
    <mergeCell ref="L11:L12"/>
  </mergeCells>
  <printOptions horizontalCentered="1"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5" r:id="rId2"/>
  <rowBreaks count="1" manualBreakCount="1">
    <brk id="2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2014-10-31T12:02:31Z</cp:lastPrinted>
  <dcterms:created xsi:type="dcterms:W3CDTF">1996-10-08T23:32:33Z</dcterms:created>
  <dcterms:modified xsi:type="dcterms:W3CDTF">2014-10-31T12:11:48Z</dcterms:modified>
  <cp:category/>
  <cp:version/>
  <cp:contentType/>
  <cp:contentStatus/>
</cp:coreProperties>
</file>